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wums.sharepoint.com/sites/UMCC/Freigegebene Dokumente/AK Case Writing/05 UMCC 2026/03 Schaeffler Case/"/>
    </mc:Choice>
  </mc:AlternateContent>
  <xr:revisionPtr revIDLastSave="67" documentId="8_{5BE316AE-F12C-454F-A4E3-DD53606F4206}" xr6:coauthVersionLast="47" xr6:coauthVersionMax="47" xr10:uidLastSave="{1BF920C8-94A0-4D23-9018-392A2FE12AE8}"/>
  <bookViews>
    <workbookView xWindow="-120" yWindow="-120" windowWidth="29040" windowHeight="15840" tabRatio="500" firstSheet="2" activeTab="3" xr2:uid="{00000000-000D-0000-FFFF-FFFF00000000}"/>
  </bookViews>
  <sheets>
    <sheet name="Group PL 2021-2025" sheetId="1" r:id="rId1"/>
    <sheet name="Group Balance Sheet 2021-2025" sheetId="2" r:id="rId2"/>
    <sheet name="Group Cash Flow 2021-2025" sheetId="3" r:id="rId3"/>
    <sheet name="Segment Split 2024-202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E15" i="1"/>
  <c r="B31" i="4"/>
  <c r="F30" i="3"/>
  <c r="E30" i="3"/>
  <c r="D30" i="3"/>
  <c r="C30" i="3"/>
  <c r="B30" i="3"/>
  <c r="F18" i="3"/>
  <c r="E18" i="3"/>
  <c r="D18" i="3"/>
  <c r="C18" i="3"/>
  <c r="B18" i="3"/>
  <c r="F11" i="3"/>
  <c r="F34" i="3" s="1"/>
  <c r="E11" i="3"/>
  <c r="D11" i="3"/>
  <c r="D34" i="3" s="1"/>
  <c r="C11" i="3"/>
  <c r="C34" i="3" s="1"/>
  <c r="B11" i="3"/>
  <c r="B34" i="3" s="1"/>
  <c r="F42" i="2"/>
  <c r="E42" i="2"/>
  <c r="D42" i="2"/>
  <c r="C42" i="2"/>
  <c r="B42" i="2"/>
  <c r="C41" i="2"/>
  <c r="F40" i="2"/>
  <c r="F41" i="2" s="1"/>
  <c r="E40" i="2"/>
  <c r="E41" i="2" s="1"/>
  <c r="D40" i="2"/>
  <c r="D41" i="2" s="1"/>
  <c r="C40" i="2"/>
  <c r="B40" i="2"/>
  <c r="B41" i="2" s="1"/>
  <c r="F33" i="2"/>
  <c r="E33" i="2"/>
  <c r="D33" i="2"/>
  <c r="C33" i="2"/>
  <c r="B33" i="2"/>
  <c r="F28" i="2"/>
  <c r="E28" i="2"/>
  <c r="D28" i="2"/>
  <c r="C28" i="2"/>
  <c r="B28" i="2"/>
  <c r="F16" i="2"/>
  <c r="E16" i="2"/>
  <c r="D16" i="2"/>
  <c r="C16" i="2"/>
  <c r="B16" i="2"/>
  <c r="F10" i="2"/>
  <c r="F18" i="2" s="1"/>
  <c r="F23" i="2" s="1"/>
  <c r="E10" i="2"/>
  <c r="D10" i="2"/>
  <c r="D18" i="2" s="1"/>
  <c r="D23" i="2" s="1"/>
  <c r="C10" i="2"/>
  <c r="B10" i="2"/>
  <c r="F8" i="1"/>
  <c r="F9" i="1" s="1"/>
  <c r="E8" i="1"/>
  <c r="D8" i="1"/>
  <c r="C8" i="1"/>
  <c r="C15" i="1" s="1"/>
  <c r="B8" i="1"/>
  <c r="B15" i="1" s="1"/>
  <c r="C35" i="2" l="1"/>
  <c r="C36" i="2" s="1"/>
  <c r="C18" i="2"/>
  <c r="C23" i="2" s="1"/>
  <c r="E18" i="2"/>
  <c r="E35" i="2"/>
  <c r="E36" i="2" s="1"/>
  <c r="B35" i="2"/>
  <c r="B36" i="2" s="1"/>
  <c r="D35" i="2"/>
  <c r="D36" i="2" s="1"/>
  <c r="B18" i="2"/>
  <c r="F35" i="2"/>
  <c r="F36" i="2" s="1"/>
  <c r="F15" i="1"/>
  <c r="E34" i="3"/>
  <c r="F37" i="3"/>
  <c r="F21" i="3"/>
  <c r="F22" i="3" s="1"/>
  <c r="E37" i="3"/>
  <c r="E21" i="3"/>
  <c r="E22" i="3" s="1"/>
  <c r="D37" i="3"/>
  <c r="D21" i="3"/>
  <c r="D22" i="3" s="1"/>
  <c r="C37" i="3"/>
  <c r="C21" i="3"/>
  <c r="C22" i="3" s="1"/>
  <c r="B21" i="3"/>
  <c r="B22" i="3" s="1"/>
  <c r="B37" i="3"/>
  <c r="E9" i="1"/>
  <c r="D9" i="1"/>
  <c r="D16" i="1"/>
  <c r="B9" i="1"/>
  <c r="C16" i="1"/>
  <c r="C19" i="1"/>
  <c r="C20" i="1" s="1"/>
  <c r="D19" i="1"/>
  <c r="D20" i="1" s="1"/>
  <c r="C9" i="1"/>
  <c r="E23" i="2" l="1"/>
  <c r="B23" i="2"/>
  <c r="E19" i="1"/>
  <c r="E20" i="1" s="1"/>
  <c r="E16" i="1"/>
  <c r="B19" i="1"/>
  <c r="B20" i="1" s="1"/>
  <c r="B16" i="1"/>
  <c r="F16" i="1"/>
  <c r="F19" i="1"/>
  <c r="F20" i="1" s="1"/>
</calcChain>
</file>

<file path=xl/sharedStrings.xml><?xml version="1.0" encoding="utf-8"?>
<sst xmlns="http://schemas.openxmlformats.org/spreadsheetml/2006/main" count="128" uniqueCount="92">
  <si>
    <t>Schaeffler Group Consolidated Income Statement</t>
  </si>
  <si>
    <t>in € millions</t>
  </si>
  <si>
    <t>Line item</t>
  </si>
  <si>
    <t>2021</t>
  </si>
  <si>
    <t>2022</t>
  </si>
  <si>
    <t>2023</t>
  </si>
  <si>
    <t>2024</t>
  </si>
  <si>
    <t>2025</t>
  </si>
  <si>
    <t>Revenue</t>
  </si>
  <si>
    <t>Cost of sales</t>
  </si>
  <si>
    <t>Gross profit</t>
  </si>
  <si>
    <t xml:space="preserve">  Gross margin (% of revenue)</t>
  </si>
  <si>
    <t>Research and development expenses</t>
  </si>
  <si>
    <t>Selling and administrative expenses (combined)</t>
  </si>
  <si>
    <t>Other income and expense, net</t>
  </si>
  <si>
    <t>Income (loss) from equity-accounted investees</t>
  </si>
  <si>
    <t>EBIT (reported)</t>
  </si>
  <si>
    <t xml:space="preserve">  EBIT margin, reported (% of revenue)</t>
  </si>
  <si>
    <t>Special items</t>
  </si>
  <si>
    <t>EBIT before special items</t>
  </si>
  <si>
    <t xml:space="preserve">  EBIT margin before special items (% of revenue)</t>
  </si>
  <si>
    <t>Financial result</t>
  </si>
  <si>
    <t>Income taxes</t>
  </si>
  <si>
    <t>Net income (loss) attributable to shareholders</t>
  </si>
  <si>
    <t>Earnings per share, basic/diluted (€); 2021–2023 non-voting share</t>
  </si>
  <si>
    <t>Schaeffler Group Consolidated Balance Sheet</t>
  </si>
  <si>
    <t>ASSETS</t>
  </si>
  <si>
    <t>Intangible assets</t>
  </si>
  <si>
    <t>Property, plant &amp; equipment (incl. right-of-use assets)</t>
  </si>
  <si>
    <t>Other non-current assets</t>
  </si>
  <si>
    <t>Total non-current assets</t>
  </si>
  <si>
    <t>Inventories</t>
  </si>
  <si>
    <t>Trade receivables</t>
  </si>
  <si>
    <t>Cash and cash equivalents</t>
  </si>
  <si>
    <t>Other current assets</t>
  </si>
  <si>
    <t>Total current assets</t>
  </si>
  <si>
    <t>TOTAL ASSETS</t>
  </si>
  <si>
    <t>SHAREHOLDERS' EQUITY AND LIABILITIES</t>
  </si>
  <si>
    <t>Total shareholders' equity (incl. non-controlling interests)</t>
  </si>
  <si>
    <t xml:space="preserve">  Equity ratio (% of total assets)</t>
  </si>
  <si>
    <t>Pensions and similar obligations</t>
  </si>
  <si>
    <t>Financial debt, non-current</t>
  </si>
  <si>
    <t>Other non-current liabilities</t>
  </si>
  <si>
    <t>Total non-current liabilities</t>
  </si>
  <si>
    <t>Financial debt, current</t>
  </si>
  <si>
    <t>Trade payables</t>
  </si>
  <si>
    <t>Other current liabilities</t>
  </si>
  <si>
    <t>Total current liabilities</t>
  </si>
  <si>
    <t>Total liabilities</t>
  </si>
  <si>
    <t>TOTAL EQUITY AND LIABILITIES</t>
  </si>
  <si>
    <t>MEMO ITEMS</t>
  </si>
  <si>
    <t>Net financial debt</t>
  </si>
  <si>
    <t xml:space="preserve">  Gearing ratio (net financial debt / equity)</t>
  </si>
  <si>
    <t>Net working capital (Inventories + Trade receivables - Trade payables)</t>
  </si>
  <si>
    <t>Schaeffler Group Consolidated Statement of Cash Flows</t>
  </si>
  <si>
    <t>OPERATING ACTIVITIES</t>
  </si>
  <si>
    <t>EBIT</t>
  </si>
  <si>
    <t>Amortization, depreciation, and impairment losses</t>
  </si>
  <si>
    <t>Change in net working capital (Inventories + Trade receivables + Trade payables)</t>
  </si>
  <si>
    <t>Other operating items, net (interest, taxes, pensions, other)</t>
  </si>
  <si>
    <t>Cash flows from operating activities</t>
  </si>
  <si>
    <t>INVESTING ACTIVITIES</t>
  </si>
  <si>
    <t>Capital expenditures (intangible assets + PP&amp;E)</t>
  </si>
  <si>
    <t>M&amp;A and equity investments, net</t>
  </si>
  <si>
    <t>Other investing activities</t>
  </si>
  <si>
    <t>Cash used in investing activities</t>
  </si>
  <si>
    <t>FREE CASH FLOW</t>
  </si>
  <si>
    <t>Free cash flow before M&amp;A activities</t>
  </si>
  <si>
    <t>Free cash flow after M&amp;A activities</t>
  </si>
  <si>
    <t>FINANCING ACTIVITIES</t>
  </si>
  <si>
    <t>Dividends paid</t>
  </si>
  <si>
    <t>Net debt issuance / (repayment)</t>
  </si>
  <si>
    <t>Principal repayments on lease liabilities</t>
  </si>
  <si>
    <t>Other financing activities</t>
  </si>
  <si>
    <t>Cash provided by (used in) financing activities</t>
  </si>
  <si>
    <t>NET CASH MOVEMENT</t>
  </si>
  <si>
    <t>Net cash movement before FX effects</t>
  </si>
  <si>
    <t>FX and other effects</t>
  </si>
  <si>
    <t>Cash and cash equivalents, beginning of period</t>
  </si>
  <si>
    <t>Cash and cash equivalents, end of period</t>
  </si>
  <si>
    <t>Schaeffler Group Segment Split</t>
  </si>
  <si>
    <t>E-Mobility</t>
  </si>
  <si>
    <t>FY 2025</t>
  </si>
  <si>
    <t>EBIT (before special items)</t>
  </si>
  <si>
    <t>EBIT margin (% of revenue)</t>
  </si>
  <si>
    <t>Powertrain &amp; Chassis</t>
  </si>
  <si>
    <t>Vehicle Lifetime Solutions</t>
  </si>
  <si>
    <t>Bearings &amp; Industrial Solutions</t>
  </si>
  <si>
    <t>Others*</t>
  </si>
  <si>
    <t>*Others bundles new growth fields (humanoid robotics, defense, eAviation) and discontinuing businesses</t>
  </si>
  <si>
    <t>*FY 2024 pro forma: figures shown as if the merger with Vitesco Technologies (closed 1 Oct 2024) had been effective from 1 Jan 2024, and restated to the new divisional structure introduced in 2025.</t>
  </si>
  <si>
    <t>FY 2024 pro forma*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</si>
</sst>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;\(0.0%\);\-"/>
    <numFmt numFmtId="166" formatCode="0.00;\(0.00\);\-"/>
  </numFmts>
  <fonts count="16" x14ac:knownFonts="1">
    <font>
      <sz val="11"/>
      <color theme="1"/>
      <name val="Calibri"/>
      <family val="2"/>
      <charset val="1"/>
    </font>
    <font>
      <b/>
      <sz val="13"/>
      <color rgb="FF1F4E3D"/>
      <name val="Arial"/>
      <family val="2"/>
    </font>
    <font>
      <i/>
      <sz val="8"/>
      <color rgb="FF666666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1F4E3D"/>
      <name val="Arial"/>
      <family val="2"/>
    </font>
    <font>
      <b/>
      <sz val="10"/>
      <color rgb="FF1F4E3D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1F4E3D"/>
      <name val="Arial"/>
      <family val="2"/>
    </font>
    <font>
      <b/>
      <i/>
      <sz val="9"/>
      <color rgb="FF666666"/>
      <name val="Arial"/>
      <family val="2"/>
    </font>
    <font>
      <i/>
      <sz val="9"/>
      <color rgb="FF666666"/>
      <name val="Arial"/>
      <family val="2"/>
    </font>
    <font>
      <b/>
      <sz val="9"/>
      <color rgb="FF1F4E3D"/>
      <name val="Calibri"/>
      <family val="2"/>
      <charset val="1"/>
    </font>
    <font>
      <b/>
      <i/>
      <sz val="9"/>
      <color rgb="FF1F4E3D"/>
      <name val="Arial"/>
      <family val="2"/>
    </font>
    <font>
      <i/>
      <sz val="9"/>
      <color rgb="FF66666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C7C22"/>
        <bgColor indexed="64"/>
      </patternFill>
    </fill>
    <fill>
      <patternFill patternType="solid">
        <fgColor rgb="FF3C7C22"/>
        <bgColor rgb="FF6666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64" fontId="8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0" borderId="0" xfId="0" applyNumberFormat="1"/>
    <xf numFmtId="165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7A7A7A"/>
      <rgbColor rgb="FF9999FF"/>
      <rgbColor rgb="FF993366"/>
      <rgbColor rgb="FFE8F0E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6B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4C7F6E"/>
      <rgbColor rgb="FF003300"/>
      <rgbColor rgb="FF333300"/>
      <rgbColor rgb="FFC0392B"/>
      <rgbColor rgb="FF993366"/>
      <rgbColor rgb="FF333399"/>
      <rgbColor rgb="FF1F4E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C7C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231CF7A-1D57-F441-AB9B-12A1E9983E21}">
  <we:reference id="wa200010215" version="2.0.0.1" store="en-US" storeType="OMEX"/>
  <we:alternateReferences>
    <we:reference id="wa200010215" version="2.0.0.1" store="wa200010215" storeType="OMEX"/>
  </we:alternateReferences>
  <we:properties>
    <we:property name="bps.codex_control.document_id" value="&quot;9a62839f-5954-4a7b-ab97-1fe208e9e3da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89AB60D8-5E42-4E4F-B294-4BCE06F68DD1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50a884f3-2d18-48ed-94e2-d509490de511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</sheetPr>
  <dimension ref="A1:F35"/>
  <sheetViews>
    <sheetView showGridLines="0" zoomScaleNormal="100" workbookViewId="0">
      <pane xSplit="1" ySplit="4" topLeftCell="B5" activePane="bottomRight" state="frozen"/>
      <selection pane="topRight" activeCell="I32" sqref="I32"/>
      <selection pane="bottomLeft" activeCell="I32" sqref="I32"/>
      <selection pane="bottomRight" activeCell="D4" sqref="D4"/>
    </sheetView>
  </sheetViews>
  <sheetFormatPr defaultColWidth="8.7109375" defaultRowHeight="15" x14ac:dyDescent="0.25"/>
  <cols>
    <col min="1" max="1" width="37.85546875" customWidth="1"/>
    <col min="2" max="6" width="9.7109375" customWidth="1"/>
  </cols>
  <sheetData>
    <row r="1" spans="1:6" ht="15.75" customHeight="1" x14ac:dyDescent="0.25">
      <c r="A1" s="1" t="s">
        <v>0</v>
      </c>
    </row>
    <row r="2" spans="1:6" ht="15" customHeight="1" x14ac:dyDescent="0.25">
      <c r="A2" s="2" t="s">
        <v>1</v>
      </c>
    </row>
    <row r="4" spans="1:6" ht="15" customHeight="1" x14ac:dyDescent="0.25">
      <c r="A4" s="22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</row>
    <row r="5" spans="1:6" x14ac:dyDescent="0.25">
      <c r="A5" s="19"/>
    </row>
    <row r="6" spans="1:6" x14ac:dyDescent="0.25">
      <c r="A6" s="14" t="s">
        <v>8</v>
      </c>
      <c r="B6" s="5">
        <v>13852</v>
      </c>
      <c r="C6" s="5">
        <v>15809</v>
      </c>
      <c r="D6" s="5">
        <v>16313</v>
      </c>
      <c r="E6" s="5">
        <v>18188</v>
      </c>
      <c r="F6" s="5">
        <v>23492</v>
      </c>
    </row>
    <row r="7" spans="1:6" x14ac:dyDescent="0.25">
      <c r="A7" s="14" t="s">
        <v>9</v>
      </c>
      <c r="B7" s="5">
        <v>-10412</v>
      </c>
      <c r="C7" s="5">
        <v>-12230</v>
      </c>
      <c r="D7" s="5">
        <v>-12717</v>
      </c>
      <c r="E7" s="5">
        <v>-14356</v>
      </c>
      <c r="F7" s="5">
        <v>-19170</v>
      </c>
    </row>
    <row r="8" spans="1:6" x14ac:dyDescent="0.25">
      <c r="A8" s="20" t="s">
        <v>10</v>
      </c>
      <c r="B8" s="7">
        <f>B6+B7</f>
        <v>3440</v>
      </c>
      <c r="C8" s="7">
        <f>C6+C7</f>
        <v>3579</v>
      </c>
      <c r="D8" s="7">
        <f>D6+D7</f>
        <v>3596</v>
      </c>
      <c r="E8" s="7">
        <f>E6+E7</f>
        <v>3832</v>
      </c>
      <c r="F8" s="7">
        <f>F6+F7</f>
        <v>4322</v>
      </c>
    </row>
    <row r="9" spans="1:6" x14ac:dyDescent="0.25">
      <c r="A9" s="21" t="s">
        <v>11</v>
      </c>
      <c r="B9" s="9">
        <f>B8/B6</f>
        <v>0.24833958995090963</v>
      </c>
      <c r="C9" s="9">
        <f>C8/C6</f>
        <v>0.22639003099500285</v>
      </c>
      <c r="D9" s="9">
        <f>D8/D6</f>
        <v>0.22043768773370931</v>
      </c>
      <c r="E9" s="9">
        <f>E8/E6</f>
        <v>0.21068836595557511</v>
      </c>
      <c r="F9" s="9">
        <f>F8/F6</f>
        <v>0.18397752426357908</v>
      </c>
    </row>
    <row r="10" spans="1:6" x14ac:dyDescent="0.25">
      <c r="A10" s="19"/>
    </row>
    <row r="11" spans="1:6" x14ac:dyDescent="0.25">
      <c r="A11" s="14" t="s">
        <v>12</v>
      </c>
      <c r="B11" s="5">
        <v>-748</v>
      </c>
      <c r="C11" s="5">
        <v>-768</v>
      </c>
      <c r="D11" s="5">
        <v>-768</v>
      </c>
      <c r="E11" s="5">
        <v>-987</v>
      </c>
      <c r="F11" s="5">
        <v>-1582</v>
      </c>
    </row>
    <row r="12" spans="1:6" ht="26.25" x14ac:dyDescent="0.25">
      <c r="A12" s="14" t="s">
        <v>13</v>
      </c>
      <c r="B12" s="5">
        <v>-1517</v>
      </c>
      <c r="C12" s="5">
        <v>-1735</v>
      </c>
      <c r="D12" s="5">
        <v>-1825</v>
      </c>
      <c r="E12" s="5">
        <v>-2007</v>
      </c>
      <c r="F12" s="5">
        <v>-2466</v>
      </c>
    </row>
    <row r="13" spans="1:6" x14ac:dyDescent="0.25">
      <c r="A13" s="14" t="s">
        <v>14</v>
      </c>
      <c r="B13" s="5">
        <v>91</v>
      </c>
      <c r="C13" s="5">
        <v>-67</v>
      </c>
      <c r="D13" s="5">
        <v>-170</v>
      </c>
      <c r="E13" s="5">
        <v>-452</v>
      </c>
      <c r="F13" s="5">
        <v>19</v>
      </c>
    </row>
    <row r="14" spans="1:6" ht="26.25" x14ac:dyDescent="0.25">
      <c r="A14" s="14" t="s">
        <v>15</v>
      </c>
      <c r="B14" s="5">
        <v>-44</v>
      </c>
      <c r="C14" s="5">
        <v>-36</v>
      </c>
      <c r="D14" s="5">
        <v>1</v>
      </c>
      <c r="E14" s="5">
        <v>-93</v>
      </c>
      <c r="F14" s="5">
        <v>2</v>
      </c>
    </row>
    <row r="15" spans="1:6" x14ac:dyDescent="0.25">
      <c r="A15" s="20" t="s">
        <v>16</v>
      </c>
      <c r="B15" s="7">
        <f>B8+B11+B12+B13+B14</f>
        <v>1222</v>
      </c>
      <c r="C15" s="7">
        <f t="shared" ref="C15:E15" si="0">C8+C11+C12+C13+C14</f>
        <v>973</v>
      </c>
      <c r="D15" s="7">
        <f t="shared" si="0"/>
        <v>834</v>
      </c>
      <c r="E15" s="7">
        <f t="shared" si="0"/>
        <v>293</v>
      </c>
      <c r="F15" s="7">
        <f>F8+F11+F12+F13+F14</f>
        <v>295</v>
      </c>
    </row>
    <row r="16" spans="1:6" x14ac:dyDescent="0.25">
      <c r="A16" s="21" t="s">
        <v>17</v>
      </c>
      <c r="B16" s="9">
        <f>B15/B6</f>
        <v>8.8218307825584749E-2</v>
      </c>
      <c r="C16" s="9">
        <f>C15/C6</f>
        <v>6.1547219938009996E-2</v>
      </c>
      <c r="D16" s="9">
        <f>D15/D6</f>
        <v>5.1124869735793541E-2</v>
      </c>
      <c r="E16" s="9">
        <f>E15/E6</f>
        <v>1.6109522762260832E-2</v>
      </c>
      <c r="F16" s="9">
        <f>F15/F6</f>
        <v>1.2557466371530733E-2</v>
      </c>
    </row>
    <row r="17" spans="1:6" x14ac:dyDescent="0.25">
      <c r="A17" s="19"/>
    </row>
    <row r="18" spans="1:6" x14ac:dyDescent="0.25">
      <c r="A18" s="14" t="s">
        <v>18</v>
      </c>
      <c r="B18" s="5">
        <v>1</v>
      </c>
      <c r="C18" s="5">
        <v>72</v>
      </c>
      <c r="D18" s="5">
        <v>353</v>
      </c>
      <c r="E18" s="5">
        <v>517</v>
      </c>
      <c r="F18" s="5">
        <v>640</v>
      </c>
    </row>
    <row r="19" spans="1:6" x14ac:dyDescent="0.25">
      <c r="A19" s="20" t="s">
        <v>19</v>
      </c>
      <c r="B19" s="7">
        <f>B15+B18</f>
        <v>1223</v>
      </c>
      <c r="C19" s="7">
        <f>C15+C18</f>
        <v>1045</v>
      </c>
      <c r="D19" s="7">
        <f>D15+D18</f>
        <v>1187</v>
      </c>
      <c r="E19" s="7">
        <f>E15+E18</f>
        <v>810</v>
      </c>
      <c r="F19" s="7">
        <f>F15+F18</f>
        <v>935</v>
      </c>
    </row>
    <row r="20" spans="1:6" ht="26.25" x14ac:dyDescent="0.25">
      <c r="A20" s="21" t="s">
        <v>20</v>
      </c>
      <c r="B20" s="9">
        <f>B19/B6</f>
        <v>8.8290499566849548E-2</v>
      </c>
      <c r="C20" s="9">
        <f>C19/C6</f>
        <v>6.6101587703207038E-2</v>
      </c>
      <c r="D20" s="9">
        <f>D19/D6</f>
        <v>7.276405320909704E-2</v>
      </c>
      <c r="E20" s="9">
        <f>E19/E6</f>
        <v>4.4534858148229599E-2</v>
      </c>
      <c r="F20" s="9">
        <f>F19/F6</f>
        <v>3.980078324536012E-2</v>
      </c>
    </row>
    <row r="21" spans="1:6" x14ac:dyDescent="0.25">
      <c r="A21" s="19"/>
    </row>
    <row r="22" spans="1:6" x14ac:dyDescent="0.25">
      <c r="A22" s="14" t="s">
        <v>21</v>
      </c>
      <c r="B22" s="5">
        <v>-98</v>
      </c>
      <c r="C22" s="5">
        <v>-121</v>
      </c>
      <c r="D22" s="5">
        <v>-259</v>
      </c>
      <c r="E22" s="5">
        <v>-291</v>
      </c>
      <c r="F22" s="5">
        <v>-315</v>
      </c>
    </row>
    <row r="23" spans="1:6" x14ac:dyDescent="0.25">
      <c r="A23" s="14" t="s">
        <v>22</v>
      </c>
      <c r="B23" s="5">
        <v>-348</v>
      </c>
      <c r="C23" s="5">
        <v>-268</v>
      </c>
      <c r="D23" s="5">
        <v>-240</v>
      </c>
      <c r="E23" s="5">
        <v>-608</v>
      </c>
      <c r="F23" s="5">
        <v>-372</v>
      </c>
    </row>
    <row r="24" spans="1:6" ht="26.25" x14ac:dyDescent="0.25">
      <c r="A24" s="20" t="s">
        <v>23</v>
      </c>
      <c r="B24" s="7">
        <v>756</v>
      </c>
      <c r="C24" s="7">
        <v>557</v>
      </c>
      <c r="D24" s="7">
        <v>310</v>
      </c>
      <c r="E24" s="7">
        <v>-632</v>
      </c>
      <c r="F24" s="7">
        <v>-424</v>
      </c>
    </row>
    <row r="25" spans="1:6" ht="26.25" x14ac:dyDescent="0.25">
      <c r="A25" s="14" t="s">
        <v>24</v>
      </c>
      <c r="B25" s="10">
        <v>1.1399999999999999</v>
      </c>
      <c r="C25" s="10">
        <v>0.84</v>
      </c>
      <c r="D25" s="10">
        <v>0.47</v>
      </c>
      <c r="E25" s="10">
        <v>-0.86</v>
      </c>
      <c r="F25" s="10">
        <v>-0.45</v>
      </c>
    </row>
    <row r="27" spans="1:6" x14ac:dyDescent="0.25">
      <c r="A27" s="11"/>
    </row>
    <row r="28" spans="1:6" ht="15" customHeight="1" x14ac:dyDescent="0.25">
      <c r="A28" s="12"/>
    </row>
    <row r="29" spans="1:6" ht="15" customHeight="1" x14ac:dyDescent="0.25">
      <c r="A29" s="13"/>
    </row>
    <row r="30" spans="1:6" ht="15" customHeight="1" x14ac:dyDescent="0.25">
      <c r="A30" s="13"/>
    </row>
    <row r="31" spans="1:6" ht="15" customHeight="1" x14ac:dyDescent="0.25">
      <c r="A31" s="13"/>
    </row>
    <row r="32" spans="1:6" ht="15" customHeight="1" x14ac:dyDescent="0.25">
      <c r="A32" s="2"/>
    </row>
    <row r="33" spans="1:1" ht="15" customHeight="1" x14ac:dyDescent="0.25">
      <c r="A33" s="2"/>
    </row>
    <row r="34" spans="1:1" ht="15" customHeight="1" x14ac:dyDescent="0.25">
      <c r="A34" s="2"/>
    </row>
    <row r="35" spans="1:1" ht="15" customHeight="1" x14ac:dyDescent="0.25">
      <c r="A35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A1:F51"/>
  <sheetViews>
    <sheetView showGridLines="0" zoomScaleNormal="100" workbookViewId="0">
      <pane xSplit="1" ySplit="4" topLeftCell="B5" activePane="bottomRight" state="frozen"/>
      <selection pane="topRight" activeCell="I32" sqref="I32"/>
      <selection pane="bottomLeft" activeCell="I32" sqref="I32"/>
      <selection pane="bottomRight" activeCell="M21" sqref="M21"/>
    </sheetView>
  </sheetViews>
  <sheetFormatPr defaultColWidth="8.7109375" defaultRowHeight="15" x14ac:dyDescent="0.25"/>
  <cols>
    <col min="1" max="1" width="37.85546875" customWidth="1"/>
    <col min="2" max="6" width="9.7109375" customWidth="1"/>
  </cols>
  <sheetData>
    <row r="1" spans="1:6" ht="15.75" customHeight="1" x14ac:dyDescent="0.25">
      <c r="A1" s="1" t="s">
        <v>25</v>
      </c>
    </row>
    <row r="2" spans="1:6" ht="15" customHeight="1" x14ac:dyDescent="0.25">
      <c r="A2" s="2" t="s">
        <v>1</v>
      </c>
    </row>
    <row r="4" spans="1:6" ht="15" customHeight="1" x14ac:dyDescent="0.25">
      <c r="A4" s="22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</row>
    <row r="5" spans="1:6" x14ac:dyDescent="0.25">
      <c r="A5" s="19"/>
    </row>
    <row r="6" spans="1:6" x14ac:dyDescent="0.25">
      <c r="A6" s="24" t="s">
        <v>26</v>
      </c>
    </row>
    <row r="7" spans="1:6" x14ac:dyDescent="0.25">
      <c r="A7" s="14" t="s">
        <v>27</v>
      </c>
      <c r="B7" s="5">
        <v>497</v>
      </c>
      <c r="C7" s="5">
        <v>916</v>
      </c>
      <c r="D7" s="5">
        <v>1617</v>
      </c>
      <c r="E7" s="5">
        <v>2383</v>
      </c>
      <c r="F7" s="5">
        <v>1999</v>
      </c>
    </row>
    <row r="8" spans="1:6" ht="26.25" x14ac:dyDescent="0.25">
      <c r="A8" s="14" t="s">
        <v>28</v>
      </c>
      <c r="B8" s="5">
        <v>4956</v>
      </c>
      <c r="C8" s="5">
        <v>4829</v>
      </c>
      <c r="D8" s="5">
        <v>4791</v>
      </c>
      <c r="E8" s="5">
        <v>7224</v>
      </c>
      <c r="F8" s="5">
        <v>6633</v>
      </c>
    </row>
    <row r="9" spans="1:6" x14ac:dyDescent="0.25">
      <c r="A9" s="14" t="s">
        <v>29</v>
      </c>
      <c r="B9" s="5">
        <v>1741</v>
      </c>
      <c r="C9" s="5">
        <v>1437</v>
      </c>
      <c r="D9" s="5">
        <v>1561</v>
      </c>
      <c r="E9" s="5">
        <v>1962</v>
      </c>
      <c r="F9" s="5">
        <v>1770</v>
      </c>
    </row>
    <row r="10" spans="1:6" x14ac:dyDescent="0.25">
      <c r="A10" s="20" t="s">
        <v>30</v>
      </c>
      <c r="B10" s="7">
        <f>B7+B8+B9</f>
        <v>7194</v>
      </c>
      <c r="C10" s="7">
        <f>C7+C8+C9</f>
        <v>7182</v>
      </c>
      <c r="D10" s="7">
        <f>D7+D8+D9</f>
        <v>7969</v>
      </c>
      <c r="E10" s="7">
        <f>E7+E8+E9</f>
        <v>11569</v>
      </c>
      <c r="F10" s="7">
        <f>F7+F8+F9</f>
        <v>10402</v>
      </c>
    </row>
    <row r="11" spans="1:6" x14ac:dyDescent="0.25">
      <c r="A11" s="19"/>
    </row>
    <row r="12" spans="1:6" x14ac:dyDescent="0.25">
      <c r="A12" s="14" t="s">
        <v>31</v>
      </c>
      <c r="B12" s="5">
        <v>2495</v>
      </c>
      <c r="C12" s="5">
        <v>2796</v>
      </c>
      <c r="D12" s="5">
        <v>2812</v>
      </c>
      <c r="E12" s="5">
        <v>3570</v>
      </c>
      <c r="F12" s="5">
        <v>3503</v>
      </c>
    </row>
    <row r="13" spans="1:6" x14ac:dyDescent="0.25">
      <c r="A13" s="14" t="s">
        <v>32</v>
      </c>
      <c r="B13" s="5">
        <v>2274</v>
      </c>
      <c r="C13" s="5">
        <v>2519</v>
      </c>
      <c r="D13" s="5">
        <v>2575</v>
      </c>
      <c r="E13" s="5">
        <v>3909</v>
      </c>
      <c r="F13" s="5">
        <v>3671</v>
      </c>
    </row>
    <row r="14" spans="1:6" x14ac:dyDescent="0.25">
      <c r="A14" s="14" t="s">
        <v>33</v>
      </c>
      <c r="B14" s="5">
        <v>1822</v>
      </c>
      <c r="C14" s="5">
        <v>1063</v>
      </c>
      <c r="D14" s="5">
        <v>769</v>
      </c>
      <c r="E14" s="5">
        <v>1281</v>
      </c>
      <c r="F14" s="5">
        <v>2371</v>
      </c>
    </row>
    <row r="15" spans="1:6" x14ac:dyDescent="0.25">
      <c r="A15" s="14" t="s">
        <v>34</v>
      </c>
      <c r="B15" s="5">
        <v>580</v>
      </c>
      <c r="C15" s="5">
        <v>727</v>
      </c>
      <c r="D15" s="5">
        <v>880</v>
      </c>
      <c r="E15" s="5">
        <v>1041</v>
      </c>
      <c r="F15" s="5">
        <v>1082</v>
      </c>
    </row>
    <row r="16" spans="1:6" x14ac:dyDescent="0.25">
      <c r="A16" s="20" t="s">
        <v>35</v>
      </c>
      <c r="B16" s="7">
        <f>B12+B13+B14+B15</f>
        <v>7171</v>
      </c>
      <c r="C16" s="7">
        <f>C12+C13+C14+C15</f>
        <v>7105</v>
      </c>
      <c r="D16" s="7">
        <f>D12+D13+D14+D15</f>
        <v>7036</v>
      </c>
      <c r="E16" s="7">
        <f>E12+E13+E14+E15</f>
        <v>9801</v>
      </c>
      <c r="F16" s="7">
        <f>F12+F13+F14+F15</f>
        <v>10627</v>
      </c>
    </row>
    <row r="17" spans="1:6" x14ac:dyDescent="0.25">
      <c r="A17" s="19"/>
    </row>
    <row r="18" spans="1:6" x14ac:dyDescent="0.25">
      <c r="A18" s="20" t="s">
        <v>36</v>
      </c>
      <c r="B18" s="7">
        <f>B10+B16</f>
        <v>14365</v>
      </c>
      <c r="C18" s="7">
        <f>C10+C16</f>
        <v>14287</v>
      </c>
      <c r="D18" s="7">
        <f>D10+D16</f>
        <v>15005</v>
      </c>
      <c r="E18" s="7">
        <f>E10+E16</f>
        <v>21370</v>
      </c>
      <c r="F18" s="7">
        <f>F10+F16</f>
        <v>21029</v>
      </c>
    </row>
    <row r="19" spans="1:6" x14ac:dyDescent="0.25">
      <c r="A19" s="19"/>
    </row>
    <row r="20" spans="1:6" x14ac:dyDescent="0.25">
      <c r="A20" s="19"/>
    </row>
    <row r="21" spans="1:6" ht="26.25" x14ac:dyDescent="0.25">
      <c r="A21" s="24" t="s">
        <v>37</v>
      </c>
    </row>
    <row r="22" spans="1:6" ht="26.25" x14ac:dyDescent="0.25">
      <c r="A22" s="20" t="s">
        <v>38</v>
      </c>
      <c r="B22" s="7">
        <v>3165</v>
      </c>
      <c r="C22" s="7">
        <v>4141</v>
      </c>
      <c r="D22" s="7">
        <v>3905</v>
      </c>
      <c r="E22" s="7">
        <v>3969</v>
      </c>
      <c r="F22" s="7">
        <v>3054</v>
      </c>
    </row>
    <row r="23" spans="1:6" x14ac:dyDescent="0.25">
      <c r="A23" s="21" t="s">
        <v>39</v>
      </c>
      <c r="B23" s="9">
        <f>B22/B18</f>
        <v>0.2203271841280891</v>
      </c>
      <c r="C23" s="9">
        <f>C22/C18</f>
        <v>0.28984391404773568</v>
      </c>
      <c r="D23" s="9">
        <f>D22/D18</f>
        <v>0.26024658447184273</v>
      </c>
      <c r="E23" s="9">
        <f>E22/E18</f>
        <v>0.18572765559195134</v>
      </c>
      <c r="F23" s="9">
        <f>F22/F18</f>
        <v>0.14522801845071093</v>
      </c>
    </row>
    <row r="24" spans="1:6" x14ac:dyDescent="0.25">
      <c r="A24" s="19"/>
    </row>
    <row r="25" spans="1:6" x14ac:dyDescent="0.25">
      <c r="A25" s="14" t="s">
        <v>40</v>
      </c>
      <c r="B25" s="5">
        <v>2454</v>
      </c>
      <c r="C25" s="5">
        <v>1606</v>
      </c>
      <c r="D25" s="5">
        <v>1832</v>
      </c>
      <c r="E25" s="5">
        <v>2355</v>
      </c>
      <c r="F25" s="5">
        <v>2120</v>
      </c>
    </row>
    <row r="26" spans="1:6" x14ac:dyDescent="0.25">
      <c r="A26" s="14" t="s">
        <v>41</v>
      </c>
      <c r="B26" s="5">
        <v>3231</v>
      </c>
      <c r="C26" s="5">
        <v>3238</v>
      </c>
      <c r="D26" s="5">
        <v>3068</v>
      </c>
      <c r="E26" s="5">
        <v>5137</v>
      </c>
      <c r="F26" s="5">
        <v>6551</v>
      </c>
    </row>
    <row r="27" spans="1:6" x14ac:dyDescent="0.25">
      <c r="A27" s="14" t="s">
        <v>42</v>
      </c>
      <c r="B27" s="5">
        <v>832</v>
      </c>
      <c r="C27" s="5">
        <v>929</v>
      </c>
      <c r="D27" s="5">
        <v>914</v>
      </c>
      <c r="E27" s="5">
        <v>2237</v>
      </c>
      <c r="F27" s="5">
        <v>1988</v>
      </c>
    </row>
    <row r="28" spans="1:6" x14ac:dyDescent="0.25">
      <c r="A28" s="20" t="s">
        <v>43</v>
      </c>
      <c r="B28" s="7">
        <f>B25+B26+B27</f>
        <v>6517</v>
      </c>
      <c r="C28" s="7">
        <f>C25+C26+C27</f>
        <v>5773</v>
      </c>
      <c r="D28" s="7">
        <f>D25+D26+D27</f>
        <v>5814</v>
      </c>
      <c r="E28" s="7">
        <f>E25+E26+E27</f>
        <v>9729</v>
      </c>
      <c r="F28" s="7">
        <f>F25+F26+F27</f>
        <v>10659</v>
      </c>
    </row>
    <row r="29" spans="1:6" x14ac:dyDescent="0.25">
      <c r="A29" s="19"/>
    </row>
    <row r="30" spans="1:6" x14ac:dyDescent="0.25">
      <c r="A30" s="14" t="s">
        <v>44</v>
      </c>
      <c r="B30" s="5">
        <v>545</v>
      </c>
      <c r="C30" s="5">
        <v>60</v>
      </c>
      <c r="D30" s="5">
        <v>890</v>
      </c>
      <c r="E30" s="5">
        <v>979</v>
      </c>
      <c r="F30" s="5">
        <v>735</v>
      </c>
    </row>
    <row r="31" spans="1:6" x14ac:dyDescent="0.25">
      <c r="A31" s="14" t="s">
        <v>45</v>
      </c>
      <c r="B31" s="5">
        <v>2068</v>
      </c>
      <c r="C31" s="5">
        <v>2339</v>
      </c>
      <c r="D31" s="5">
        <v>2357</v>
      </c>
      <c r="E31" s="5">
        <v>3707</v>
      </c>
      <c r="F31" s="5">
        <v>3402</v>
      </c>
    </row>
    <row r="32" spans="1:6" x14ac:dyDescent="0.25">
      <c r="A32" s="14" t="s">
        <v>46</v>
      </c>
      <c r="B32" s="5">
        <v>2070</v>
      </c>
      <c r="C32" s="5">
        <v>1974</v>
      </c>
      <c r="D32" s="5">
        <v>2039</v>
      </c>
      <c r="E32" s="5">
        <v>2986</v>
      </c>
      <c r="F32" s="5">
        <v>3179</v>
      </c>
    </row>
    <row r="33" spans="1:6" x14ac:dyDescent="0.25">
      <c r="A33" s="20" t="s">
        <v>47</v>
      </c>
      <c r="B33" s="7">
        <f>B30+B31+B32</f>
        <v>4683</v>
      </c>
      <c r="C33" s="7">
        <f>C30+C31+C32</f>
        <v>4373</v>
      </c>
      <c r="D33" s="7">
        <f>D30+D31+D32</f>
        <v>5286</v>
      </c>
      <c r="E33" s="7">
        <f>E30+E31+E32</f>
        <v>7672</v>
      </c>
      <c r="F33" s="7">
        <f>F30+F31+F32</f>
        <v>7316</v>
      </c>
    </row>
    <row r="34" spans="1:6" x14ac:dyDescent="0.25">
      <c r="A34" s="19"/>
    </row>
    <row r="35" spans="1:6" x14ac:dyDescent="0.25">
      <c r="A35" s="20" t="s">
        <v>48</v>
      </c>
      <c r="B35" s="7">
        <f>B28+B33</f>
        <v>11200</v>
      </c>
      <c r="C35" s="7">
        <f>C28+C33</f>
        <v>10146</v>
      </c>
      <c r="D35" s="7">
        <f>D28+D33</f>
        <v>11100</v>
      </c>
      <c r="E35" s="7">
        <f>E28+E33</f>
        <v>17401</v>
      </c>
      <c r="F35" s="7">
        <f>F28+F33</f>
        <v>17975</v>
      </c>
    </row>
    <row r="36" spans="1:6" x14ac:dyDescent="0.25">
      <c r="A36" s="20" t="s">
        <v>49</v>
      </c>
      <c r="B36" s="7">
        <f>B22+B35</f>
        <v>14365</v>
      </c>
      <c r="C36" s="7">
        <f>C22+C35</f>
        <v>14287</v>
      </c>
      <c r="D36" s="7">
        <f>D22+D35</f>
        <v>15005</v>
      </c>
      <c r="E36" s="7">
        <f>E22+E35</f>
        <v>21370</v>
      </c>
      <c r="F36" s="7">
        <f>F22+F35</f>
        <v>21029</v>
      </c>
    </row>
    <row r="37" spans="1:6" x14ac:dyDescent="0.25">
      <c r="A37" s="19"/>
    </row>
    <row r="38" spans="1:6" x14ac:dyDescent="0.25">
      <c r="A38" s="19"/>
    </row>
    <row r="39" spans="1:6" x14ac:dyDescent="0.25">
      <c r="A39" s="24" t="s">
        <v>50</v>
      </c>
    </row>
    <row r="40" spans="1:6" x14ac:dyDescent="0.25">
      <c r="A40" s="20" t="s">
        <v>51</v>
      </c>
      <c r="B40" s="7">
        <f>B26+B30-B14</f>
        <v>1954</v>
      </c>
      <c r="C40" s="7">
        <f>C26+C30-C14</f>
        <v>2235</v>
      </c>
      <c r="D40" s="7">
        <f>D26+D30-D14</f>
        <v>3189</v>
      </c>
      <c r="E40" s="7">
        <f>E26+E30-E14</f>
        <v>4835</v>
      </c>
      <c r="F40" s="7">
        <f>F26+F30-F14</f>
        <v>4915</v>
      </c>
    </row>
    <row r="41" spans="1:6" ht="26.25" x14ac:dyDescent="0.25">
      <c r="A41" s="21" t="s">
        <v>52</v>
      </c>
      <c r="B41" s="9">
        <f>B40/B22</f>
        <v>0.61737756714060033</v>
      </c>
      <c r="C41" s="9">
        <f>C40/C22</f>
        <v>0.53972470417773488</v>
      </c>
      <c r="D41" s="9">
        <f>D40/D22</f>
        <v>0.81664532650448141</v>
      </c>
      <c r="E41" s="9">
        <f>E40/E22</f>
        <v>1.218190980095742</v>
      </c>
      <c r="F41" s="9">
        <f>F40/F22</f>
        <v>1.6093647675180092</v>
      </c>
    </row>
    <row r="42" spans="1:6" ht="26.25" x14ac:dyDescent="0.25">
      <c r="A42" s="20" t="s">
        <v>53</v>
      </c>
      <c r="B42" s="7">
        <f>B12+B13-B31</f>
        <v>2701</v>
      </c>
      <c r="C42" s="7">
        <f>C12+C13-C31</f>
        <v>2976</v>
      </c>
      <c r="D42" s="7">
        <f>D12+D13-D31</f>
        <v>3030</v>
      </c>
      <c r="E42" s="7">
        <f>E12+E13-E31</f>
        <v>3772</v>
      </c>
      <c r="F42" s="7">
        <f>F12+F13-F31</f>
        <v>3772</v>
      </c>
    </row>
    <row r="45" spans="1:6" ht="15" customHeight="1" x14ac:dyDescent="0.25">
      <c r="A45" s="2"/>
    </row>
    <row r="46" spans="1:6" ht="15" customHeight="1" x14ac:dyDescent="0.25">
      <c r="A46" s="2"/>
    </row>
    <row r="47" spans="1:6" ht="15" customHeight="1" x14ac:dyDescent="0.25">
      <c r="A47" s="2"/>
    </row>
    <row r="48" spans="1:6" ht="15" customHeight="1" x14ac:dyDescent="0.25">
      <c r="A48" s="2"/>
    </row>
    <row r="49" spans="1:1" ht="15" customHeight="1" x14ac:dyDescent="0.25">
      <c r="A49" s="2"/>
    </row>
    <row r="50" spans="1:1" ht="15" customHeight="1" x14ac:dyDescent="0.25">
      <c r="A50" s="2"/>
    </row>
    <row r="51" spans="1:1" ht="15" customHeight="1" x14ac:dyDescent="0.25">
      <c r="A51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F50"/>
  <sheetViews>
    <sheetView showGridLines="0" zoomScaleNormal="100" workbookViewId="0">
      <pane xSplit="1" ySplit="4" topLeftCell="B17" activePane="bottomRight" state="frozen"/>
      <selection pane="topRight" activeCell="I32" sqref="I32"/>
      <selection pane="bottomLeft" activeCell="I32" sqref="I32"/>
      <selection pane="bottomRight" activeCell="B20" sqref="B20:B21"/>
    </sheetView>
  </sheetViews>
  <sheetFormatPr defaultColWidth="8.7109375" defaultRowHeight="15" x14ac:dyDescent="0.25"/>
  <cols>
    <col min="1" max="1" width="37.85546875" customWidth="1"/>
    <col min="2" max="6" width="9.7109375" customWidth="1"/>
  </cols>
  <sheetData>
    <row r="1" spans="1:6" ht="15.75" customHeight="1" x14ac:dyDescent="0.25">
      <c r="A1" s="1" t="s">
        <v>54</v>
      </c>
    </row>
    <row r="2" spans="1:6" ht="15" customHeight="1" x14ac:dyDescent="0.25">
      <c r="A2" s="2" t="s">
        <v>1</v>
      </c>
    </row>
    <row r="4" spans="1:6" ht="15" customHeight="1" x14ac:dyDescent="0.25">
      <c r="A4" s="22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</row>
    <row r="5" spans="1:6" x14ac:dyDescent="0.25">
      <c r="A5" s="19"/>
    </row>
    <row r="6" spans="1:6" x14ac:dyDescent="0.25">
      <c r="A6" s="24" t="s">
        <v>55</v>
      </c>
    </row>
    <row r="7" spans="1:6" x14ac:dyDescent="0.25">
      <c r="A7" s="14" t="s">
        <v>56</v>
      </c>
      <c r="B7" s="5">
        <v>1220</v>
      </c>
      <c r="C7" s="5">
        <v>974</v>
      </c>
      <c r="D7" s="5">
        <v>834</v>
      </c>
      <c r="E7" s="5">
        <v>294</v>
      </c>
      <c r="F7" s="5">
        <v>295</v>
      </c>
    </row>
    <row r="8" spans="1:6" ht="26.25" x14ac:dyDescent="0.25">
      <c r="A8" s="14" t="s">
        <v>57</v>
      </c>
      <c r="B8" s="5">
        <v>966</v>
      </c>
      <c r="C8" s="5">
        <v>990</v>
      </c>
      <c r="D8" s="5">
        <v>1002</v>
      </c>
      <c r="E8" s="5">
        <v>1125</v>
      </c>
      <c r="F8" s="5">
        <v>1776</v>
      </c>
    </row>
    <row r="9" spans="1:6" ht="26.25" x14ac:dyDescent="0.25">
      <c r="A9" s="14" t="s">
        <v>58</v>
      </c>
      <c r="B9" s="5">
        <v>-287</v>
      </c>
      <c r="C9" s="5">
        <v>-341</v>
      </c>
      <c r="D9" s="5">
        <v>-103</v>
      </c>
      <c r="E9" s="5">
        <v>80</v>
      </c>
      <c r="F9" s="5">
        <v>-245</v>
      </c>
    </row>
    <row r="10" spans="1:6" ht="26.25" x14ac:dyDescent="0.25">
      <c r="A10" s="14" t="s">
        <v>59</v>
      </c>
      <c r="B10" s="5">
        <v>-623</v>
      </c>
      <c r="C10" s="5">
        <v>-484</v>
      </c>
      <c r="D10" s="5">
        <v>-385</v>
      </c>
      <c r="E10" s="5">
        <v>-109</v>
      </c>
      <c r="F10" s="5">
        <v>-471</v>
      </c>
    </row>
    <row r="11" spans="1:6" x14ac:dyDescent="0.25">
      <c r="A11" s="20" t="s">
        <v>60</v>
      </c>
      <c r="B11" s="7">
        <f>B7+B8+B9+B10</f>
        <v>1276</v>
      </c>
      <c r="C11" s="7">
        <f>C7+C8+C9+C10</f>
        <v>1139</v>
      </c>
      <c r="D11" s="7">
        <f>D7+D8+D9+D10</f>
        <v>1348</v>
      </c>
      <c r="E11" s="7">
        <f>E7+E8+E9+E10</f>
        <v>1390</v>
      </c>
      <c r="F11" s="7">
        <f>F7+F8+F9+F10</f>
        <v>1355</v>
      </c>
    </row>
    <row r="12" spans="1:6" x14ac:dyDescent="0.25">
      <c r="A12" s="19"/>
    </row>
    <row r="13" spans="1:6" x14ac:dyDescent="0.25">
      <c r="A13" s="19"/>
    </row>
    <row r="14" spans="1:6" x14ac:dyDescent="0.25">
      <c r="A14" s="24" t="s">
        <v>61</v>
      </c>
    </row>
    <row r="15" spans="1:6" ht="26.25" x14ac:dyDescent="0.25">
      <c r="A15" s="14" t="s">
        <v>62</v>
      </c>
      <c r="B15" s="5">
        <v>-671</v>
      </c>
      <c r="C15" s="5">
        <v>-791</v>
      </c>
      <c r="D15" s="5">
        <v>-938</v>
      </c>
      <c r="E15" s="5">
        <v>-957</v>
      </c>
      <c r="F15" s="5">
        <v>-974</v>
      </c>
    </row>
    <row r="16" spans="1:6" x14ac:dyDescent="0.25">
      <c r="A16" s="14" t="s">
        <v>63</v>
      </c>
      <c r="B16" s="5">
        <v>-23</v>
      </c>
      <c r="C16" s="5">
        <v>-195</v>
      </c>
      <c r="D16" s="5">
        <v>-1045</v>
      </c>
      <c r="E16" s="5">
        <v>-1141</v>
      </c>
      <c r="F16" s="5">
        <v>-30</v>
      </c>
    </row>
    <row r="17" spans="1:6" x14ac:dyDescent="0.25">
      <c r="A17" s="14" t="s">
        <v>64</v>
      </c>
      <c r="B17" s="5">
        <v>-23</v>
      </c>
      <c r="C17" s="5">
        <v>-4</v>
      </c>
      <c r="D17" s="5">
        <v>83</v>
      </c>
      <c r="E17" s="5">
        <v>14</v>
      </c>
      <c r="F17" s="5">
        <v>16</v>
      </c>
    </row>
    <row r="18" spans="1:6" x14ac:dyDescent="0.25">
      <c r="A18" s="20" t="s">
        <v>65</v>
      </c>
      <c r="B18" s="7">
        <f>B15+B16+B17</f>
        <v>-717</v>
      </c>
      <c r="C18" s="7">
        <f>C15+C16+C17</f>
        <v>-990</v>
      </c>
      <c r="D18" s="7">
        <f>D15+D16+D17</f>
        <v>-1900</v>
      </c>
      <c r="E18" s="7">
        <f>E15+E16+E17</f>
        <v>-2084</v>
      </c>
      <c r="F18" s="7">
        <f>F15+F16+F17</f>
        <v>-988</v>
      </c>
    </row>
    <row r="19" spans="1:6" x14ac:dyDescent="0.25">
      <c r="A19" s="19"/>
    </row>
    <row r="20" spans="1:6" x14ac:dyDescent="0.25">
      <c r="A20" s="24" t="s">
        <v>66</v>
      </c>
      <c r="B20" s="8"/>
      <c r="C20" s="8"/>
      <c r="D20" s="8"/>
      <c r="E20" s="8"/>
      <c r="F20" s="8"/>
    </row>
    <row r="21" spans="1:6" x14ac:dyDescent="0.25">
      <c r="A21" s="19" t="s">
        <v>67</v>
      </c>
      <c r="B21" s="8">
        <f>B11+B15+B17+B28</f>
        <v>523</v>
      </c>
      <c r="C21" s="8">
        <f>C11+C15+C17+C28</f>
        <v>280</v>
      </c>
      <c r="D21" s="8">
        <f>D11+D15+D17+D28</f>
        <v>421</v>
      </c>
      <c r="E21" s="8">
        <f>E11+E15+E17+E28</f>
        <v>363</v>
      </c>
      <c r="F21" s="8">
        <f>F11+F15+F17+F28</f>
        <v>266</v>
      </c>
    </row>
    <row r="22" spans="1:6" x14ac:dyDescent="0.25">
      <c r="A22" s="19" t="s">
        <v>68</v>
      </c>
      <c r="B22" s="8">
        <f>B21+B16</f>
        <v>500</v>
      </c>
      <c r="C22" s="8">
        <f>C21+C16</f>
        <v>85</v>
      </c>
      <c r="D22" s="8">
        <f>D21+D16</f>
        <v>-624</v>
      </c>
      <c r="E22" s="8">
        <f>E21+E16</f>
        <v>-778</v>
      </c>
      <c r="F22" s="8">
        <f>F21+F16</f>
        <v>236</v>
      </c>
    </row>
    <row r="23" spans="1:6" x14ac:dyDescent="0.25">
      <c r="A23" s="19"/>
    </row>
    <row r="24" spans="1:6" x14ac:dyDescent="0.25">
      <c r="A24" s="19"/>
    </row>
    <row r="25" spans="1:6" x14ac:dyDescent="0.25">
      <c r="A25" s="24" t="s">
        <v>69</v>
      </c>
    </row>
    <row r="26" spans="1:6" x14ac:dyDescent="0.25">
      <c r="A26" s="14" t="s">
        <v>70</v>
      </c>
      <c r="B26" s="5">
        <v>-165</v>
      </c>
      <c r="C26" s="5">
        <v>-336</v>
      </c>
      <c r="D26" s="5">
        <v>-306</v>
      </c>
      <c r="E26" s="5">
        <v>-306</v>
      </c>
      <c r="F26" s="5">
        <v>-248</v>
      </c>
    </row>
    <row r="27" spans="1:6" x14ac:dyDescent="0.25">
      <c r="A27" s="14" t="s">
        <v>71</v>
      </c>
      <c r="B27" s="5">
        <v>-302</v>
      </c>
      <c r="C27" s="5">
        <v>-492</v>
      </c>
      <c r="D27" s="5">
        <v>654</v>
      </c>
      <c r="E27" s="5">
        <v>1584</v>
      </c>
      <c r="F27" s="5">
        <v>1191</v>
      </c>
    </row>
    <row r="28" spans="1:6" x14ac:dyDescent="0.25">
      <c r="A28" s="14" t="s">
        <v>72</v>
      </c>
      <c r="B28" s="5">
        <v>-59</v>
      </c>
      <c r="C28" s="5">
        <v>-64</v>
      </c>
      <c r="D28" s="5">
        <v>-72</v>
      </c>
      <c r="E28" s="5">
        <v>-84</v>
      </c>
      <c r="F28" s="5">
        <v>-131</v>
      </c>
    </row>
    <row r="29" spans="1:6" x14ac:dyDescent="0.25">
      <c r="A29" s="14" t="s">
        <v>73</v>
      </c>
      <c r="B29" s="5">
        <v>0</v>
      </c>
      <c r="C29" s="5">
        <v>0</v>
      </c>
      <c r="D29" s="5">
        <v>0</v>
      </c>
      <c r="E29" s="5">
        <v>-7</v>
      </c>
      <c r="F29" s="5">
        <v>0</v>
      </c>
    </row>
    <row r="30" spans="1:6" ht="26.25" x14ac:dyDescent="0.25">
      <c r="A30" s="20" t="s">
        <v>74</v>
      </c>
      <c r="B30" s="7">
        <f>B26+B27+B28+B29</f>
        <v>-526</v>
      </c>
      <c r="C30" s="7">
        <f>C26+C27+C28+C29</f>
        <v>-892</v>
      </c>
      <c r="D30" s="7">
        <f>D26+D27+D28+D29</f>
        <v>276</v>
      </c>
      <c r="E30" s="7">
        <f>E26+E27+E28+E29</f>
        <v>1187</v>
      </c>
      <c r="F30" s="7">
        <f>F26+F27+F28+F29</f>
        <v>812</v>
      </c>
    </row>
    <row r="31" spans="1:6" x14ac:dyDescent="0.25">
      <c r="A31" s="19"/>
    </row>
    <row r="32" spans="1:6" x14ac:dyDescent="0.25">
      <c r="A32" s="19"/>
      <c r="B32" s="8"/>
      <c r="C32" s="8"/>
      <c r="D32" s="8"/>
      <c r="E32" s="8"/>
      <c r="F32" s="8"/>
    </row>
    <row r="33" spans="1:6" x14ac:dyDescent="0.25">
      <c r="A33" s="24" t="s">
        <v>75</v>
      </c>
    </row>
    <row r="34" spans="1:6" x14ac:dyDescent="0.25">
      <c r="A34" s="20" t="s">
        <v>76</v>
      </c>
      <c r="B34" s="7">
        <f>B11+B18+B30</f>
        <v>33</v>
      </c>
      <c r="C34" s="7">
        <f t="shared" ref="C34:F34" si="0">C11+C18+C30</f>
        <v>-743</v>
      </c>
      <c r="D34" s="7">
        <f t="shared" si="0"/>
        <v>-276</v>
      </c>
      <c r="E34" s="7">
        <f t="shared" si="0"/>
        <v>493</v>
      </c>
      <c r="F34" s="7">
        <f t="shared" si="0"/>
        <v>1179</v>
      </c>
    </row>
    <row r="35" spans="1:6" x14ac:dyDescent="0.25">
      <c r="A35" s="14" t="s">
        <v>77</v>
      </c>
      <c r="B35" s="5">
        <v>31</v>
      </c>
      <c r="C35" s="5">
        <v>-10</v>
      </c>
      <c r="D35" s="5">
        <v>-24</v>
      </c>
      <c r="E35" s="5">
        <v>19</v>
      </c>
      <c r="F35" s="5">
        <v>-88</v>
      </c>
    </row>
    <row r="36" spans="1:6" ht="26.25" x14ac:dyDescent="0.25">
      <c r="A36" s="14" t="s">
        <v>78</v>
      </c>
      <c r="B36" s="5">
        <v>1758</v>
      </c>
      <c r="C36" s="5">
        <v>1822</v>
      </c>
      <c r="D36" s="5">
        <v>1069</v>
      </c>
      <c r="E36" s="5">
        <v>769</v>
      </c>
      <c r="F36" s="5">
        <v>1281</v>
      </c>
    </row>
    <row r="37" spans="1:6" ht="26.25" x14ac:dyDescent="0.25">
      <c r="A37" s="20" t="s">
        <v>79</v>
      </c>
      <c r="B37" s="7">
        <f>B34+B35+B36</f>
        <v>1822</v>
      </c>
      <c r="C37" s="7">
        <f>C34+C35+C36</f>
        <v>1069</v>
      </c>
      <c r="D37" s="7">
        <f>D34+D35+D36</f>
        <v>769</v>
      </c>
      <c r="E37" s="7">
        <f>E34+E35+E36</f>
        <v>1281</v>
      </c>
      <c r="F37" s="7">
        <f>F34+F35+F36</f>
        <v>2372</v>
      </c>
    </row>
    <row r="39" spans="1:6" x14ac:dyDescent="0.25">
      <c r="A39" s="15"/>
    </row>
    <row r="40" spans="1:6" ht="15" customHeight="1" x14ac:dyDescent="0.25">
      <c r="A40" s="12"/>
    </row>
    <row r="41" spans="1:6" ht="15" customHeight="1" x14ac:dyDescent="0.25">
      <c r="A41" s="13"/>
    </row>
    <row r="42" spans="1:6" ht="15" customHeight="1" x14ac:dyDescent="0.25">
      <c r="A42" s="13"/>
    </row>
    <row r="43" spans="1:6" ht="15" customHeight="1" x14ac:dyDescent="0.25">
      <c r="A43" s="13"/>
    </row>
    <row r="44" spans="1:6" ht="15" customHeight="1" x14ac:dyDescent="0.25">
      <c r="A44" s="13"/>
    </row>
    <row r="45" spans="1:6" ht="15" customHeight="1" x14ac:dyDescent="0.25">
      <c r="A45" s="2"/>
    </row>
    <row r="46" spans="1:6" ht="15" customHeight="1" x14ac:dyDescent="0.25">
      <c r="A46" s="2"/>
    </row>
    <row r="47" spans="1:6" ht="15" customHeight="1" x14ac:dyDescent="0.25">
      <c r="A47" s="2"/>
    </row>
    <row r="48" spans="1:6" ht="15" customHeight="1" x14ac:dyDescent="0.25">
      <c r="A48" s="2"/>
    </row>
    <row r="49" spans="1:1" ht="15" customHeight="1" x14ac:dyDescent="0.25">
      <c r="A49" s="2"/>
    </row>
    <row r="50" spans="1:1" ht="15" customHeight="1" x14ac:dyDescent="0.25">
      <c r="A50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A1:C43"/>
  <sheetViews>
    <sheetView showGridLines="0" tabSelected="1" zoomScaleNormal="100" workbookViewId="0">
      <selection activeCell="A4" sqref="A4:C33"/>
    </sheetView>
  </sheetViews>
  <sheetFormatPr defaultColWidth="8.7109375" defaultRowHeight="15" x14ac:dyDescent="0.25"/>
  <cols>
    <col min="1" max="1" width="40.7109375" customWidth="1"/>
    <col min="2" max="3" width="22.85546875" customWidth="1"/>
  </cols>
  <sheetData>
    <row r="1" spans="1:3" ht="16.5" x14ac:dyDescent="0.25">
      <c r="A1" s="1" t="s">
        <v>80</v>
      </c>
    </row>
    <row r="2" spans="1:3" x14ac:dyDescent="0.25">
      <c r="A2" s="2" t="s">
        <v>1</v>
      </c>
    </row>
    <row r="4" spans="1:3" x14ac:dyDescent="0.25">
      <c r="A4" s="25" t="s">
        <v>81</v>
      </c>
      <c r="B4" s="26" t="s">
        <v>91</v>
      </c>
      <c r="C4" s="26" t="s">
        <v>82</v>
      </c>
    </row>
    <row r="5" spans="1:3" x14ac:dyDescent="0.25">
      <c r="A5" s="3" t="s">
        <v>8</v>
      </c>
      <c r="B5" s="5">
        <v>4816</v>
      </c>
      <c r="C5" s="5">
        <v>5015</v>
      </c>
    </row>
    <row r="6" spans="1:3" x14ac:dyDescent="0.25">
      <c r="A6" s="3" t="s">
        <v>83</v>
      </c>
      <c r="B6" s="5">
        <v>-1066</v>
      </c>
      <c r="C6" s="5">
        <v>-805</v>
      </c>
    </row>
    <row r="7" spans="1:3" x14ac:dyDescent="0.25">
      <c r="A7" s="4" t="s">
        <v>84</v>
      </c>
      <c r="B7" s="6">
        <v>-0.221</v>
      </c>
      <c r="C7" s="6">
        <v>-0.16</v>
      </c>
    </row>
    <row r="10" spans="1:3" x14ac:dyDescent="0.25">
      <c r="A10" s="25" t="s">
        <v>85</v>
      </c>
      <c r="B10" s="26" t="s">
        <v>91</v>
      </c>
      <c r="C10" s="26" t="s">
        <v>82</v>
      </c>
    </row>
    <row r="11" spans="1:3" x14ac:dyDescent="0.25">
      <c r="A11" s="3" t="s">
        <v>8</v>
      </c>
      <c r="B11" s="5">
        <v>9656</v>
      </c>
      <c r="C11" s="5">
        <v>8900</v>
      </c>
    </row>
    <row r="12" spans="1:3" x14ac:dyDescent="0.25">
      <c r="A12" s="3" t="s">
        <v>83</v>
      </c>
      <c r="B12" s="5">
        <v>1101</v>
      </c>
      <c r="C12" s="5">
        <v>933</v>
      </c>
    </row>
    <row r="13" spans="1:3" x14ac:dyDescent="0.25">
      <c r="A13" s="4" t="s">
        <v>84</v>
      </c>
      <c r="B13" s="6">
        <v>0.114</v>
      </c>
      <c r="C13" s="6">
        <v>0.105</v>
      </c>
    </row>
    <row r="16" spans="1:3" x14ac:dyDescent="0.25">
      <c r="A16" s="25" t="s">
        <v>86</v>
      </c>
      <c r="B16" s="26" t="s">
        <v>91</v>
      </c>
      <c r="C16" s="26" t="s">
        <v>82</v>
      </c>
    </row>
    <row r="17" spans="1:3" x14ac:dyDescent="0.25">
      <c r="A17" s="3" t="s">
        <v>8</v>
      </c>
      <c r="B17" s="5">
        <v>2961</v>
      </c>
      <c r="C17" s="5">
        <v>3038</v>
      </c>
    </row>
    <row r="18" spans="1:3" x14ac:dyDescent="0.25">
      <c r="A18" s="3" t="s">
        <v>83</v>
      </c>
      <c r="B18" s="5">
        <v>440</v>
      </c>
      <c r="C18" s="5">
        <v>450</v>
      </c>
    </row>
    <row r="19" spans="1:3" x14ac:dyDescent="0.25">
      <c r="A19" s="4" t="s">
        <v>84</v>
      </c>
      <c r="B19" s="6">
        <v>0.14799999999999999</v>
      </c>
      <c r="C19" s="6">
        <v>0.14799999999999999</v>
      </c>
    </row>
    <row r="22" spans="1:3" x14ac:dyDescent="0.25">
      <c r="A22" s="25" t="s">
        <v>87</v>
      </c>
      <c r="B22" s="26" t="s">
        <v>91</v>
      </c>
      <c r="C22" s="26" t="s">
        <v>82</v>
      </c>
    </row>
    <row r="23" spans="1:3" x14ac:dyDescent="0.25">
      <c r="A23" s="3" t="s">
        <v>8</v>
      </c>
      <c r="B23" s="5">
        <v>6525</v>
      </c>
      <c r="C23" s="5">
        <v>6368</v>
      </c>
    </row>
    <row r="24" spans="1:3" x14ac:dyDescent="0.25">
      <c r="A24" s="3" t="s">
        <v>83</v>
      </c>
      <c r="B24" s="5">
        <v>435</v>
      </c>
      <c r="C24" s="5">
        <v>475</v>
      </c>
    </row>
    <row r="25" spans="1:3" x14ac:dyDescent="0.25">
      <c r="A25" s="4" t="s">
        <v>84</v>
      </c>
      <c r="B25" s="6">
        <v>6.7000000000000004E-2</v>
      </c>
      <c r="C25" s="6">
        <v>7.4999999999999997E-2</v>
      </c>
    </row>
    <row r="28" spans="1:3" x14ac:dyDescent="0.25">
      <c r="A28" s="25" t="s">
        <v>88</v>
      </c>
      <c r="B28" s="26" t="s">
        <v>91</v>
      </c>
      <c r="C28" s="25" t="s">
        <v>82</v>
      </c>
    </row>
    <row r="29" spans="1:3" x14ac:dyDescent="0.25">
      <c r="A29" s="3" t="s">
        <v>8</v>
      </c>
      <c r="B29" s="5">
        <v>355</v>
      </c>
      <c r="C29" s="5">
        <v>171</v>
      </c>
    </row>
    <row r="30" spans="1:3" x14ac:dyDescent="0.25">
      <c r="A30" s="3" t="s">
        <v>83</v>
      </c>
      <c r="B30" s="5">
        <v>-67</v>
      </c>
      <c r="C30" s="5">
        <v>-117</v>
      </c>
    </row>
    <row r="31" spans="1:3" x14ac:dyDescent="0.25">
      <c r="A31" s="4" t="s">
        <v>84</v>
      </c>
      <c r="B31" s="6">
        <f>B30/B29</f>
        <v>-0.18873239436619718</v>
      </c>
      <c r="C31" s="6">
        <v>-0.68700000000000006</v>
      </c>
    </row>
    <row r="32" spans="1:3" x14ac:dyDescent="0.25">
      <c r="A32" s="2" t="s">
        <v>89</v>
      </c>
    </row>
    <row r="33" spans="1:3" ht="30" customHeight="1" x14ac:dyDescent="0.25">
      <c r="A33" s="27" t="s">
        <v>90</v>
      </c>
      <c r="B33" s="27"/>
      <c r="C33" s="27"/>
    </row>
    <row r="35" spans="1:3" x14ac:dyDescent="0.25">
      <c r="A35" s="2"/>
    </row>
    <row r="36" spans="1:3" x14ac:dyDescent="0.25">
      <c r="A36" s="16"/>
    </row>
    <row r="37" spans="1:3" x14ac:dyDescent="0.25">
      <c r="A37" s="17"/>
    </row>
    <row r="38" spans="1:3" x14ac:dyDescent="0.25">
      <c r="A38" s="17"/>
    </row>
    <row r="39" spans="1:3" x14ac:dyDescent="0.25">
      <c r="A39" s="18"/>
    </row>
    <row r="40" spans="1:3" x14ac:dyDescent="0.25">
      <c r="A40" s="18"/>
    </row>
    <row r="41" spans="1:3" x14ac:dyDescent="0.25">
      <c r="A41" s="18"/>
    </row>
    <row r="42" spans="1:3" x14ac:dyDescent="0.25">
      <c r="A42" s="18"/>
    </row>
    <row r="43" spans="1:3" x14ac:dyDescent="0.25">
      <c r="A43" s="18"/>
    </row>
  </sheetData>
  <mergeCells count="1">
    <mergeCell ref="A33:C33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53c5c-d839-4bb2-bfcf-2bf17db55f4b">
      <Terms xmlns="http://schemas.microsoft.com/office/infopath/2007/PartnerControls"/>
    </lcf76f155ced4ddcb4097134ff3c332f>
    <TaxCatchAll xmlns="5f85bd59-693b-475a-a483-f6f820eef99b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2B9319DD1071499E49677E054CDB55" ma:contentTypeVersion="15" ma:contentTypeDescription="Ein neues Dokument erstellen." ma:contentTypeScope="" ma:versionID="828cbca24aab1dc6edf078b3aae7c1f1">
  <xsd:schema xmlns:xsd="http://www.w3.org/2001/XMLSchema" xmlns:xs="http://www.w3.org/2001/XMLSchema" xmlns:p="http://schemas.microsoft.com/office/2006/metadata/properties" xmlns:ns2="3b453c5c-d839-4bb2-bfcf-2bf17db55f4b" xmlns:ns3="5f85bd59-693b-475a-a483-f6f820eef99b" targetNamespace="http://schemas.microsoft.com/office/2006/metadata/properties" ma:root="true" ma:fieldsID="77aac4d64e91fc140d89bda8056cddb2" ns2:_="" ns3:_="">
    <xsd:import namespace="3b453c5c-d839-4bb2-bfcf-2bf17db55f4b"/>
    <xsd:import namespace="5f85bd59-693b-475a-a483-f6f820eef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53c5c-d839-4bb2-bfcf-2bf17db55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8588a322-a884-4ade-8e2e-2d221488b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5bd59-693b-475a-a483-f6f820eef9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9f2ed2d-ce51-4251-a4d1-e90014eb3919}" ma:internalName="TaxCatchAll" ma:showField="CatchAllData" ma:web="5f85bd59-693b-475a-a483-f6f820eef9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049E0A-12C1-4B68-81C7-B1A6A08D1FCD}">
  <ds:schemaRefs>
    <ds:schemaRef ds:uri="http://www.w3.org/2001/XMLSchema"/>
    <ds:schemaRef ds:uri="http://www.boozallen.com/argo/guid"/>
  </ds:schemaRefs>
</ds:datastoreItem>
</file>

<file path=customXml/itemProps2.xml><?xml version="1.0" encoding="utf-8"?>
<ds:datastoreItem xmlns:ds="http://schemas.openxmlformats.org/officeDocument/2006/customXml" ds:itemID="{AB44EA61-F700-4458-9A7C-C28D3AFD6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1A5539-55EF-4BE9-9AAC-DC578F252942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5f85bd59-693b-475a-a483-f6f820eef99b"/>
    <ds:schemaRef ds:uri="3b453c5c-d839-4bb2-bfcf-2bf17db55f4b"/>
  </ds:schemaRefs>
</ds:datastoreItem>
</file>

<file path=customXml/itemProps4.xml><?xml version="1.0" encoding="utf-8"?>
<ds:datastoreItem xmlns:ds="http://schemas.openxmlformats.org/officeDocument/2006/customXml" ds:itemID="{5BBC8908-70AE-430D-BDE0-23B3E6705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53c5c-d839-4bb2-bfcf-2bf17db55f4b"/>
    <ds:schemaRef ds:uri="5f85bd59-693b-475a-a483-f6f820eef9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 PL 2021-2025</vt:lpstr>
      <vt:lpstr>Group Balance Sheet 2021-2025</vt:lpstr>
      <vt:lpstr>Group Cash Flow 2021-2025</vt:lpstr>
      <vt:lpstr>Segment Split 2024-2025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Luan Junuzi</cp:lastModifiedBy>
  <cp:revision>5</cp:revision>
  <dcterms:created xsi:type="dcterms:W3CDTF">2026-09-15T01:11:48Z</dcterms:created>
  <dcterms:modified xsi:type="dcterms:W3CDTF">2026-10-20T11:22:01Z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0x010100E72B9319DD1071499E49677E054CDB55</vt:lpwstr>
  </property>
  <property fmtid="{D5CDD505-2E9C-101B-9397-08002B2CF9AE}" pid="3" name="MediaServiceImageTags">
    <vt:lpwstr/>
  </property>
</Properties>
</file>